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14340" activeTab="0"/>
  </bookViews>
  <sheets>
    <sheet name="재현성 테스트" sheetId="1" r:id="rId1"/>
    <sheet name="무작위측정" sheetId="2" r:id="rId2"/>
  </sheets>
  <definedNames/>
  <calcPr fullCalcOnLoad="1"/>
</workbook>
</file>

<file path=xl/sharedStrings.xml><?xml version="1.0" encoding="utf-8"?>
<sst xmlns="http://schemas.openxmlformats.org/spreadsheetml/2006/main" count="248" uniqueCount="24">
  <si>
    <t>B 0001   (2000-02-03 오후 1:25:00)</t>
  </si>
  <si>
    <t>날짜/시간</t>
  </si>
  <si>
    <t>교정형식선택</t>
  </si>
  <si>
    <t>Values</t>
  </si>
  <si>
    <t>2000-02-03 오후 1:26:00</t>
  </si>
  <si>
    <t>Fe</t>
  </si>
  <si>
    <t>^</t>
  </si>
  <si>
    <t>2000-02-03 오후 1:27:00</t>
  </si>
  <si>
    <t>통계</t>
  </si>
  <si>
    <t>측정값 총갯수</t>
  </si>
  <si>
    <t>Fe 측정값 갯수</t>
  </si>
  <si>
    <t>NFe 측정값 갯수</t>
  </si>
  <si>
    <t>최대값</t>
  </si>
  <si>
    <t>최소값</t>
  </si>
  <si>
    <t>평균</t>
  </si>
  <si>
    <t>표준편차</t>
  </si>
  <si>
    <t>변동계수</t>
  </si>
  <si>
    <t>상한값</t>
  </si>
  <si>
    <t>하한값</t>
  </si>
  <si>
    <t>분산</t>
  </si>
  <si>
    <t>&gt;</t>
  </si>
  <si>
    <t>&lt;</t>
  </si>
  <si>
    <t>2008-02-03 오후 1:28:00</t>
  </si>
  <si>
    <t>B 0002   (2008-02-03 오후 1:28:00)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</si>
</sst>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&quot; µm&quot;;\-0.0&quot; µm&quot;"/>
    <numFmt numFmtId="177" formatCode="\ 0.0\ &quot;%&quot;;\-0.0\ &quot;%&quot;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176" fontId="29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6" fontId="0" fillId="33" borderId="0" xfId="0" applyNumberForma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9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막대 그래프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825"/>
          <c:w val="0.9642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'재현성 테스트'!$F$18:$F$32</c:f>
              <c:strCache/>
            </c:strRef>
          </c:cat>
          <c:val>
            <c:numRef>
              <c:f>'재현성 테스트'!$G$18:$G$32</c:f>
              <c:numCache/>
            </c:numRef>
          </c:val>
        </c:ser>
        <c:axId val="5752501"/>
        <c:axId val="51772510"/>
      </c:barChart>
      <c:catAx>
        <c:axId val="575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72510"/>
        <c:crosses val="autoZero"/>
        <c:auto val="1"/>
        <c:lblOffset val="100"/>
        <c:tickLblSkip val="1"/>
        <c:noMultiLvlLbl val="0"/>
      </c:catAx>
      <c:valAx>
        <c:axId val="51772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꺽은선 그래프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24475"/>
          <c:w val="0.96425"/>
          <c:h val="0.71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'재현성 테스트'!$C$5:$C$35</c:f>
              <c:numCache/>
            </c:numRef>
          </c:yVal>
          <c:smooth val="0"/>
        </c:ser>
        <c:axId val="63299407"/>
        <c:axId val="32823752"/>
      </c:scatterChart>
      <c:valAx>
        <c:axId val="63299407"/>
        <c:scaling>
          <c:orientation val="minMax"/>
          <c:max val="3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3752"/>
        <c:crosses val="autoZero"/>
        <c:crossBetween val="midCat"/>
        <c:dispUnits/>
      </c:valAx>
      <c:valAx>
        <c:axId val="32823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94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막대 그래프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825"/>
          <c:w val="0.9642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무작위측정!$F$18:$F$32</c:f>
              <c:strCache/>
            </c:strRef>
          </c:cat>
          <c:val>
            <c:numRef>
              <c:f>무작위측정!$G$18:$G$32</c:f>
              <c:numCache/>
            </c:numRef>
          </c:val>
        </c:ser>
        <c:axId val="26978313"/>
        <c:axId val="41478226"/>
      </c:bar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8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꺽은선 그래프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24475"/>
          <c:w val="0.96425"/>
          <c:h val="0.71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무작위측정!$C$5:$C$54</c:f>
              <c:numCache/>
            </c:numRef>
          </c:yVal>
          <c:smooth val="0"/>
        </c:ser>
        <c:axId val="37759715"/>
        <c:axId val="4293116"/>
      </c:scatterChart>
      <c:valAx>
        <c:axId val="37759715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16"/>
        <c:crosses val="autoZero"/>
        <c:crossBetween val="midCat"/>
        <c:dispUnits/>
      </c:valAx>
      <c:valAx>
        <c:axId val="4293116"/>
        <c:scaling>
          <c:orientation val="minMax"/>
          <c:max val="129.87775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597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0</xdr:rowOff>
    </xdr:from>
    <xdr:to>
      <xdr:col>15</xdr:col>
      <xdr:colOff>95250</xdr:colOff>
      <xdr:row>32</xdr:row>
      <xdr:rowOff>0</xdr:rowOff>
    </xdr:to>
    <xdr:graphicFrame>
      <xdr:nvGraphicFramePr>
        <xdr:cNvPr id="1" name="차트 1"/>
        <xdr:cNvGraphicFramePr/>
      </xdr:nvGraphicFramePr>
      <xdr:xfrm>
        <a:off x="4867275" y="3419475"/>
        <a:ext cx="4972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15</xdr:col>
      <xdr:colOff>95250</xdr:colOff>
      <xdr:row>14</xdr:row>
      <xdr:rowOff>0</xdr:rowOff>
    </xdr:to>
    <xdr:graphicFrame>
      <xdr:nvGraphicFramePr>
        <xdr:cNvPr id="2" name="차트 2"/>
        <xdr:cNvGraphicFramePr/>
      </xdr:nvGraphicFramePr>
      <xdr:xfrm>
        <a:off x="4867275" y="447675"/>
        <a:ext cx="49720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0</xdr:rowOff>
    </xdr:from>
    <xdr:to>
      <xdr:col>15</xdr:col>
      <xdr:colOff>95250</xdr:colOff>
      <xdr:row>32</xdr:row>
      <xdr:rowOff>0</xdr:rowOff>
    </xdr:to>
    <xdr:graphicFrame>
      <xdr:nvGraphicFramePr>
        <xdr:cNvPr id="1" name="차트 1"/>
        <xdr:cNvGraphicFramePr/>
      </xdr:nvGraphicFramePr>
      <xdr:xfrm>
        <a:off x="4867275" y="3419475"/>
        <a:ext cx="4972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15</xdr:col>
      <xdr:colOff>95250</xdr:colOff>
      <xdr:row>14</xdr:row>
      <xdr:rowOff>0</xdr:rowOff>
    </xdr:to>
    <xdr:graphicFrame>
      <xdr:nvGraphicFramePr>
        <xdr:cNvPr id="2" name="차트 2"/>
        <xdr:cNvGraphicFramePr/>
      </xdr:nvGraphicFramePr>
      <xdr:xfrm>
        <a:off x="4867275" y="447675"/>
        <a:ext cx="49720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0.57421875" style="0" customWidth="1"/>
    <col min="2" max="2" width="5.57421875" style="0" customWidth="1"/>
    <col min="3" max="3" width="10.57421875" style="0" customWidth="1"/>
    <col min="4" max="5" width="2.57421875" style="0" customWidth="1"/>
    <col min="6" max="6" width="20.57421875" style="0" customWidth="1"/>
    <col min="7" max="7" width="10.57421875" style="0" customWidth="1"/>
  </cols>
  <sheetData>
    <row r="1" spans="1:4" ht="17.25" thickBot="1">
      <c r="A1" s="1" t="s">
        <v>23</v>
      </c>
      <c r="B1" s="1"/>
      <c r="C1" s="1"/>
      <c r="D1" s="1"/>
    </row>
    <row r="2" ht="18" thickBot="1" thickTop="1"/>
    <row r="3" spans="1:7" ht="17.25" thickBot="1">
      <c r="A3" s="11" t="s">
        <v>1</v>
      </c>
      <c r="B3" s="6" t="s">
        <v>2</v>
      </c>
      <c r="C3" s="7" t="s">
        <v>3</v>
      </c>
      <c r="D3" s="8"/>
      <c r="F3" s="19" t="s">
        <v>8</v>
      </c>
      <c r="G3" s="16"/>
    </row>
    <row r="4" spans="1:7" ht="17.25" thickTop="1">
      <c r="A4" s="12"/>
      <c r="B4" s="2"/>
      <c r="C4" s="3"/>
      <c r="D4" s="9"/>
      <c r="F4" s="20"/>
      <c r="G4" s="17"/>
    </row>
    <row r="5" spans="1:7" ht="16.5">
      <c r="A5" s="12" t="s">
        <v>22</v>
      </c>
      <c r="B5" s="2" t="s">
        <v>5</v>
      </c>
      <c r="C5" s="3">
        <v>116.78</v>
      </c>
      <c r="D5" s="9"/>
      <c r="F5" s="20" t="s">
        <v>9</v>
      </c>
      <c r="G5" s="17">
        <f>COUNT($C:$C)</f>
        <v>31</v>
      </c>
    </row>
    <row r="6" spans="1:7" ht="16.5">
      <c r="A6" s="12" t="s">
        <v>22</v>
      </c>
      <c r="B6" s="2" t="s">
        <v>5</v>
      </c>
      <c r="C6" s="3">
        <v>115.53</v>
      </c>
      <c r="D6" s="9"/>
      <c r="F6" s="20" t="s">
        <v>10</v>
      </c>
      <c r="G6" s="17">
        <f>COUNTIF($B:$B,"Fe")</f>
        <v>31</v>
      </c>
    </row>
    <row r="7" spans="1:7" ht="16.5">
      <c r="A7" s="12" t="s">
        <v>22</v>
      </c>
      <c r="B7" s="2" t="s">
        <v>5</v>
      </c>
      <c r="C7" s="3">
        <v>116.5</v>
      </c>
      <c r="D7" s="9"/>
      <c r="F7" s="20" t="s">
        <v>11</v>
      </c>
      <c r="G7" s="17">
        <f>COUNTIF($B:$B,"NFe")</f>
        <v>0</v>
      </c>
    </row>
    <row r="8" spans="1:7" ht="16.5">
      <c r="A8" s="12" t="s">
        <v>22</v>
      </c>
      <c r="B8" s="2" t="s">
        <v>5</v>
      </c>
      <c r="C8" s="3">
        <v>116.58</v>
      </c>
      <c r="D8" s="9"/>
      <c r="F8" s="20" t="s">
        <v>12</v>
      </c>
      <c r="G8" s="22">
        <f>MAX($C:$C)</f>
        <v>118.03</v>
      </c>
    </row>
    <row r="9" spans="1:7" ht="16.5">
      <c r="A9" s="12" t="s">
        <v>22</v>
      </c>
      <c r="B9" s="2" t="s">
        <v>5</v>
      </c>
      <c r="C9" s="3">
        <v>116.73</v>
      </c>
      <c r="D9" s="9"/>
      <c r="F9" s="20" t="s">
        <v>13</v>
      </c>
      <c r="G9" s="22">
        <f>MIN($C:$C)</f>
        <v>115.53</v>
      </c>
    </row>
    <row r="10" spans="1:7" ht="16.5">
      <c r="A10" s="12" t="s">
        <v>22</v>
      </c>
      <c r="B10" s="2" t="s">
        <v>5</v>
      </c>
      <c r="C10" s="3">
        <v>116.03</v>
      </c>
      <c r="D10" s="9"/>
      <c r="F10" s="20" t="s">
        <v>14</v>
      </c>
      <c r="G10" s="22">
        <f>AVERAGE($C:$C)</f>
        <v>116.86774193548388</v>
      </c>
    </row>
    <row r="11" spans="1:7" ht="16.5">
      <c r="A11" s="12" t="s">
        <v>22</v>
      </c>
      <c r="B11" s="2" t="s">
        <v>5</v>
      </c>
      <c r="C11" s="3">
        <v>115.91</v>
      </c>
      <c r="D11" s="9"/>
      <c r="F11" s="20" t="s">
        <v>15</v>
      </c>
      <c r="G11" s="22">
        <f>STDEV($C:$C)</f>
        <v>0.5365675457798805</v>
      </c>
    </row>
    <row r="12" spans="1:7" ht="16.5">
      <c r="A12" s="12" t="s">
        <v>22</v>
      </c>
      <c r="B12" s="2" t="s">
        <v>5</v>
      </c>
      <c r="C12" s="3">
        <v>116.51</v>
      </c>
      <c r="D12" s="9"/>
      <c r="F12" s="20" t="s">
        <v>16</v>
      </c>
      <c r="G12" s="23">
        <f>IF(G10=0,,G11/G10*100)</f>
        <v>0.45912373841884385</v>
      </c>
    </row>
    <row r="13" spans="1:7" ht="16.5">
      <c r="A13" s="12" t="s">
        <v>22</v>
      </c>
      <c r="B13" s="2" t="s">
        <v>5</v>
      </c>
      <c r="C13" s="3">
        <v>116.84</v>
      </c>
      <c r="D13" s="9"/>
      <c r="F13" s="20" t="s">
        <v>17</v>
      </c>
      <c r="G13" s="22"/>
    </row>
    <row r="14" spans="1:7" ht="17.25" thickBot="1">
      <c r="A14" s="12" t="s">
        <v>22</v>
      </c>
      <c r="B14" s="2" t="s">
        <v>5</v>
      </c>
      <c r="C14" s="3">
        <v>116.61</v>
      </c>
      <c r="D14" s="9"/>
      <c r="F14" s="21" t="s">
        <v>18</v>
      </c>
      <c r="G14" s="24"/>
    </row>
    <row r="15" spans="1:4" ht="16.5">
      <c r="A15" s="12" t="s">
        <v>22</v>
      </c>
      <c r="B15" s="2" t="s">
        <v>5</v>
      </c>
      <c r="C15" s="3">
        <v>116.87</v>
      </c>
      <c r="D15" s="9"/>
    </row>
    <row r="16" spans="1:4" ht="17.25" thickBot="1">
      <c r="A16" s="12" t="s">
        <v>22</v>
      </c>
      <c r="B16" s="2" t="s">
        <v>5</v>
      </c>
      <c r="C16" s="3">
        <v>117.27</v>
      </c>
      <c r="D16" s="9"/>
    </row>
    <row r="17" spans="1:7" ht="17.25" thickBot="1">
      <c r="A17" s="12" t="s">
        <v>22</v>
      </c>
      <c r="B17" s="2" t="s">
        <v>5</v>
      </c>
      <c r="C17" s="3">
        <v>117.25</v>
      </c>
      <c r="D17" s="9"/>
      <c r="F17" s="19" t="s">
        <v>19</v>
      </c>
      <c r="G17" s="16"/>
    </row>
    <row r="18" spans="1:7" ht="17.25" thickTop="1">
      <c r="A18" s="12" t="s">
        <v>22</v>
      </c>
      <c r="B18" s="2" t="s">
        <v>5</v>
      </c>
      <c r="C18" s="3">
        <v>116.56</v>
      </c>
      <c r="D18" s="9"/>
      <c r="F18" s="27" t="s">
        <v>21</v>
      </c>
      <c r="G18" s="17">
        <f>SUMPRODUCT((C5:C35&lt;(F19-0.25*G11))*1)</f>
        <v>0</v>
      </c>
    </row>
    <row r="19" spans="1:7" ht="16.5">
      <c r="A19" s="12" t="s">
        <v>22</v>
      </c>
      <c r="B19" s="2" t="s">
        <v>5</v>
      </c>
      <c r="C19" s="3">
        <v>117.33</v>
      </c>
      <c r="D19" s="9"/>
      <c r="F19" s="25">
        <f>$G$10+-3*$G$11</f>
        <v>115.25803929814424</v>
      </c>
      <c r="G19" s="17">
        <f>SUMPRODUCT((C5:C35&gt;=(F19-0.25*G11))*(C5:C35&lt;(F19+0.25*G11))*1)</f>
        <v>0</v>
      </c>
    </row>
    <row r="20" spans="1:7" ht="16.5">
      <c r="A20" s="12" t="s">
        <v>22</v>
      </c>
      <c r="B20" s="2" t="s">
        <v>5</v>
      </c>
      <c r="C20" s="3">
        <v>116.81</v>
      </c>
      <c r="D20" s="9"/>
      <c r="F20" s="25">
        <f>$G$10+-2.5*$G$11</f>
        <v>115.52632307103417</v>
      </c>
      <c r="G20" s="17">
        <f>SUMPRODUCT((C5:C35&gt;=(F20-0.25*G11))*(C5:C35&lt;(F20+0.25*G11))*1)</f>
        <v>1</v>
      </c>
    </row>
    <row r="21" spans="1:7" ht="16.5">
      <c r="A21" s="12" t="s">
        <v>22</v>
      </c>
      <c r="B21" s="2" t="s">
        <v>5</v>
      </c>
      <c r="C21" s="3">
        <v>117.32</v>
      </c>
      <c r="D21" s="9"/>
      <c r="F21" s="25">
        <f>$G$10+-2*$G$11</f>
        <v>115.79460684392411</v>
      </c>
      <c r="G21" s="17">
        <f>SUMPRODUCT((C5:C35&gt;=(F21-0.25*G11))*(C5:C35&lt;(F21+0.25*G11))*1)</f>
        <v>1</v>
      </c>
    </row>
    <row r="22" spans="1:7" ht="16.5">
      <c r="A22" s="12" t="s">
        <v>22</v>
      </c>
      <c r="B22" s="2" t="s">
        <v>5</v>
      </c>
      <c r="C22" s="3">
        <v>117.02</v>
      </c>
      <c r="D22" s="9"/>
      <c r="F22" s="25">
        <f>$G$10+-1.5*$G$11</f>
        <v>116.06289061681406</v>
      </c>
      <c r="G22" s="17">
        <f>SUMPRODUCT((C5:C35&gt;=(F22-0.25*G11))*(C5:C35&lt;(F22+0.25*G11))*1)</f>
        <v>1</v>
      </c>
    </row>
    <row r="23" spans="1:7" ht="16.5">
      <c r="A23" s="12" t="s">
        <v>22</v>
      </c>
      <c r="B23" s="2" t="s">
        <v>5</v>
      </c>
      <c r="C23" s="3">
        <v>117.27</v>
      </c>
      <c r="D23" s="9"/>
      <c r="F23" s="25">
        <f>$G$10+-1*$G$11</f>
        <v>116.331174389704</v>
      </c>
      <c r="G23" s="17">
        <f>SUMPRODUCT((C5:C35&gt;=(F23-0.25*G11))*(C5:C35&lt;(F23+0.25*G11))*1)</f>
        <v>2</v>
      </c>
    </row>
    <row r="24" spans="1:7" ht="16.5">
      <c r="A24" s="12" t="s">
        <v>22</v>
      </c>
      <c r="B24" s="2" t="s">
        <v>5</v>
      </c>
      <c r="C24" s="3">
        <v>117.15</v>
      </c>
      <c r="D24" s="9"/>
      <c r="F24" s="25">
        <f>$G$10+-0.5*$G$11</f>
        <v>116.59945816259393</v>
      </c>
      <c r="G24" s="17">
        <f>SUMPRODUCT((C5:C35&gt;=(F24-0.25*G11))*(C5:C35&lt;(F24+0.25*G11))*1)</f>
        <v>7</v>
      </c>
    </row>
    <row r="25" spans="1:7" ht="16.5">
      <c r="A25" s="12" t="s">
        <v>22</v>
      </c>
      <c r="B25" s="2" t="s">
        <v>5</v>
      </c>
      <c r="C25" s="3">
        <v>117.22</v>
      </c>
      <c r="D25" s="9"/>
      <c r="F25" s="25">
        <f>$G$10+0*$G$11</f>
        <v>116.86774193548388</v>
      </c>
      <c r="G25" s="17">
        <f>SUMPRODUCT((C5:C35&gt;=(F25-0.25*G11))*(C5:C35&lt;(F25+0.25*G11))*1)</f>
        <v>7</v>
      </c>
    </row>
    <row r="26" spans="1:7" ht="16.5">
      <c r="A26" s="12" t="s">
        <v>22</v>
      </c>
      <c r="B26" s="2" t="s">
        <v>5</v>
      </c>
      <c r="C26" s="3">
        <v>116.38</v>
      </c>
      <c r="D26" s="9"/>
      <c r="F26" s="25">
        <f>$G$10+0.5*$G$11</f>
        <v>117.13602570837382</v>
      </c>
      <c r="G26" s="17">
        <f>SUMPRODUCT((C5:C35&gt;=(F26-0.25*G11))*(C5:C35&lt;(F26+0.25*G11))*1)</f>
        <v>6</v>
      </c>
    </row>
    <row r="27" spans="1:7" ht="16.5">
      <c r="A27" s="12" t="s">
        <v>22</v>
      </c>
      <c r="B27" s="2" t="s">
        <v>5</v>
      </c>
      <c r="C27" s="3">
        <v>116.26</v>
      </c>
      <c r="D27" s="9"/>
      <c r="F27" s="25">
        <f>$G$10+1*$G$11</f>
        <v>117.40430948126375</v>
      </c>
      <c r="G27" s="17">
        <f>SUMPRODUCT((C5:C35&gt;=(F27-0.25*G11))*(C5:C35&lt;(F27+0.25*G11))*1)</f>
        <v>3</v>
      </c>
    </row>
    <row r="28" spans="1:7" ht="16.5">
      <c r="A28" s="12" t="s">
        <v>22</v>
      </c>
      <c r="B28" s="2" t="s">
        <v>5</v>
      </c>
      <c r="C28" s="3">
        <v>116.93</v>
      </c>
      <c r="D28" s="9"/>
      <c r="F28" s="25">
        <f>$G$10+1.5*$G$11</f>
        <v>117.6725932541537</v>
      </c>
      <c r="G28" s="17">
        <f>SUMPRODUCT((C5:C35&gt;=(F28-0.25*G11))*(C5:C35&lt;(F28+0.25*G11))*1)</f>
        <v>2</v>
      </c>
    </row>
    <row r="29" spans="1:7" ht="16.5">
      <c r="A29" s="12" t="s">
        <v>22</v>
      </c>
      <c r="B29" s="2" t="s">
        <v>5</v>
      </c>
      <c r="C29" s="3">
        <v>117.66</v>
      </c>
      <c r="D29" s="9"/>
      <c r="F29" s="25">
        <f>$G$10+2*$G$11</f>
        <v>117.94087702704364</v>
      </c>
      <c r="G29" s="17">
        <f>SUMPRODUCT((C5:C35&gt;=(F29-0.25*G11))*(C5:C35&lt;(F29+0.25*G11))*1)</f>
        <v>1</v>
      </c>
    </row>
    <row r="30" spans="1:7" ht="16.5">
      <c r="A30" s="12" t="s">
        <v>22</v>
      </c>
      <c r="B30" s="2" t="s">
        <v>5</v>
      </c>
      <c r="C30" s="3">
        <v>117.49</v>
      </c>
      <c r="D30" s="9"/>
      <c r="F30" s="25">
        <f>$G$10+2.5*$G$11</f>
        <v>118.20916079993358</v>
      </c>
      <c r="G30" s="17">
        <f>SUMPRODUCT((C5:C35&gt;=(F30-0.25*G11))*(C5:C35&lt;(F30+0.25*G11))*1)</f>
        <v>0</v>
      </c>
    </row>
    <row r="31" spans="1:7" ht="16.5">
      <c r="A31" s="12" t="s">
        <v>22</v>
      </c>
      <c r="B31" s="2" t="s">
        <v>5</v>
      </c>
      <c r="C31" s="3">
        <v>117.57</v>
      </c>
      <c r="D31" s="9"/>
      <c r="F31" s="25">
        <f>$G$10+3*$G$11</f>
        <v>118.47744457282352</v>
      </c>
      <c r="G31" s="17">
        <f>SUMPRODUCT((C5:C35&gt;=(F31-0.25*G11))*(C5:C35&lt;(F31+0.25*G11))*1)</f>
        <v>0</v>
      </c>
    </row>
    <row r="32" spans="1:7" ht="17.25" thickBot="1">
      <c r="A32" s="12" t="s">
        <v>22</v>
      </c>
      <c r="B32" s="2" t="s">
        <v>5</v>
      </c>
      <c r="C32" s="3">
        <v>116.96</v>
      </c>
      <c r="D32" s="9"/>
      <c r="F32" s="26" t="s">
        <v>20</v>
      </c>
      <c r="G32" s="18">
        <f>SUMPRODUCT((C5:C35&gt;=(F31+0.25*G11))*1)</f>
        <v>0</v>
      </c>
    </row>
    <row r="33" spans="1:4" ht="16.5">
      <c r="A33" s="12" t="s">
        <v>22</v>
      </c>
      <c r="B33" s="2" t="s">
        <v>5</v>
      </c>
      <c r="C33" s="3">
        <v>116.57</v>
      </c>
      <c r="D33" s="9"/>
    </row>
    <row r="34" spans="1:4" ht="16.5">
      <c r="A34" s="12" t="s">
        <v>22</v>
      </c>
      <c r="B34" s="2" t="s">
        <v>5</v>
      </c>
      <c r="C34" s="3">
        <v>118.03</v>
      </c>
      <c r="D34" s="9"/>
    </row>
    <row r="35" spans="1:4" ht="17.25" thickBot="1">
      <c r="A35" s="12" t="s">
        <v>22</v>
      </c>
      <c r="B35" s="4" t="s">
        <v>5</v>
      </c>
      <c r="C35" s="5">
        <v>116.96</v>
      </c>
      <c r="D35" s="1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57421875" style="0" customWidth="1"/>
    <col min="2" max="2" width="5.57421875" style="0" customWidth="1"/>
    <col min="3" max="3" width="10.57421875" style="0" customWidth="1"/>
    <col min="4" max="5" width="2.57421875" style="0" customWidth="1"/>
    <col min="6" max="6" width="20.57421875" style="0" customWidth="1"/>
    <col min="7" max="7" width="10.57421875" style="0" customWidth="1"/>
  </cols>
  <sheetData>
    <row r="1" spans="1:4" ht="17.25" thickBot="1">
      <c r="A1" s="1" t="s">
        <v>0</v>
      </c>
      <c r="B1" s="1"/>
      <c r="C1" s="1"/>
      <c r="D1" s="1"/>
    </row>
    <row r="2" ht="18" thickBot="1" thickTop="1"/>
    <row r="3" spans="1:7" ht="17.25" thickBot="1">
      <c r="A3" s="11" t="s">
        <v>1</v>
      </c>
      <c r="B3" s="6" t="s">
        <v>2</v>
      </c>
      <c r="C3" s="7" t="s">
        <v>3</v>
      </c>
      <c r="D3" s="8"/>
      <c r="F3" s="19" t="s">
        <v>8</v>
      </c>
      <c r="G3" s="16"/>
    </row>
    <row r="4" spans="1:7" ht="17.25" thickTop="1">
      <c r="A4" s="12"/>
      <c r="B4" s="2"/>
      <c r="C4" s="3"/>
      <c r="D4" s="9"/>
      <c r="F4" s="20"/>
      <c r="G4" s="17"/>
    </row>
    <row r="5" spans="1:7" ht="16.5">
      <c r="A5" s="12" t="s">
        <v>4</v>
      </c>
      <c r="B5" s="2" t="s">
        <v>5</v>
      </c>
      <c r="C5" s="14">
        <v>114.34</v>
      </c>
      <c r="D5" s="9" t="s">
        <v>6</v>
      </c>
      <c r="F5" s="20" t="s">
        <v>9</v>
      </c>
      <c r="G5" s="17">
        <f>COUNT($C:$C)</f>
        <v>50</v>
      </c>
    </row>
    <row r="6" spans="1:7" ht="16.5">
      <c r="A6" s="12" t="s">
        <v>4</v>
      </c>
      <c r="B6" s="2" t="s">
        <v>5</v>
      </c>
      <c r="C6" s="14">
        <v>115.4</v>
      </c>
      <c r="D6" s="9" t="s">
        <v>6</v>
      </c>
      <c r="F6" s="20" t="s">
        <v>10</v>
      </c>
      <c r="G6" s="17">
        <f>COUNTIF($B:$B,"Fe")</f>
        <v>50</v>
      </c>
    </row>
    <row r="7" spans="1:7" ht="16.5">
      <c r="A7" s="12" t="s">
        <v>4</v>
      </c>
      <c r="B7" s="2" t="s">
        <v>5</v>
      </c>
      <c r="C7" s="14">
        <v>115.72</v>
      </c>
      <c r="D7" s="9" t="s">
        <v>6</v>
      </c>
      <c r="F7" s="20" t="s">
        <v>11</v>
      </c>
      <c r="G7" s="17">
        <f>COUNTIF($B:$B,"NFe")</f>
        <v>0</v>
      </c>
    </row>
    <row r="8" spans="1:7" ht="16.5">
      <c r="A8" s="12" t="s">
        <v>4</v>
      </c>
      <c r="B8" s="2" t="s">
        <v>5</v>
      </c>
      <c r="C8" s="14">
        <v>115.55</v>
      </c>
      <c r="D8" s="9" t="s">
        <v>6</v>
      </c>
      <c r="F8" s="20" t="s">
        <v>12</v>
      </c>
      <c r="G8" s="22">
        <f>MAX($C:$C)</f>
        <v>126.71</v>
      </c>
    </row>
    <row r="9" spans="1:7" ht="16.5">
      <c r="A9" s="12" t="s">
        <v>4</v>
      </c>
      <c r="B9" s="2" t="s">
        <v>5</v>
      </c>
      <c r="C9" s="14">
        <v>115.92</v>
      </c>
      <c r="D9" s="9" t="s">
        <v>6</v>
      </c>
      <c r="F9" s="20" t="s">
        <v>13</v>
      </c>
      <c r="G9" s="22">
        <f>MIN($C:$C)</f>
        <v>109.52</v>
      </c>
    </row>
    <row r="10" spans="1:7" ht="16.5">
      <c r="A10" s="12" t="s">
        <v>4</v>
      </c>
      <c r="B10" s="2" t="s">
        <v>5</v>
      </c>
      <c r="C10" s="14">
        <v>115.17</v>
      </c>
      <c r="D10" s="9" t="s">
        <v>6</v>
      </c>
      <c r="F10" s="20" t="s">
        <v>14</v>
      </c>
      <c r="G10" s="22">
        <f>AVERAGE($C:$C)</f>
        <v>114.4008</v>
      </c>
    </row>
    <row r="11" spans="1:7" ht="16.5">
      <c r="A11" s="12" t="s">
        <v>4</v>
      </c>
      <c r="B11" s="2" t="s">
        <v>5</v>
      </c>
      <c r="C11" s="14">
        <v>115.34</v>
      </c>
      <c r="D11" s="9" t="s">
        <v>6</v>
      </c>
      <c r="F11" s="20" t="s">
        <v>15</v>
      </c>
      <c r="G11" s="22">
        <f>STDEV($C:$C)</f>
        <v>3.0623166100861434</v>
      </c>
    </row>
    <row r="12" spans="1:7" ht="16.5">
      <c r="A12" s="12" t="s">
        <v>4</v>
      </c>
      <c r="B12" s="2" t="s">
        <v>5</v>
      </c>
      <c r="C12" s="14">
        <v>117.42</v>
      </c>
      <c r="D12" s="9" t="s">
        <v>6</v>
      </c>
      <c r="F12" s="20" t="s">
        <v>16</v>
      </c>
      <c r="G12" s="23">
        <f>IF(G10=0,,G11/G10*100)</f>
        <v>2.6768314645405833</v>
      </c>
    </row>
    <row r="13" spans="1:7" ht="16.5">
      <c r="A13" s="12" t="s">
        <v>4</v>
      </c>
      <c r="B13" s="2" t="s">
        <v>5</v>
      </c>
      <c r="C13" s="14">
        <v>114.77</v>
      </c>
      <c r="D13" s="9" t="s">
        <v>6</v>
      </c>
      <c r="F13" s="20" t="s">
        <v>17</v>
      </c>
      <c r="G13" s="22">
        <v>96.86</v>
      </c>
    </row>
    <row r="14" spans="1:7" ht="17.25" thickBot="1">
      <c r="A14" s="12" t="s">
        <v>4</v>
      </c>
      <c r="B14" s="2" t="s">
        <v>5</v>
      </c>
      <c r="C14" s="14">
        <v>115.61</v>
      </c>
      <c r="D14" s="9" t="s">
        <v>6</v>
      </c>
      <c r="F14" s="21" t="s">
        <v>18</v>
      </c>
      <c r="G14" s="24"/>
    </row>
    <row r="15" spans="1:4" ht="16.5">
      <c r="A15" s="12" t="s">
        <v>4</v>
      </c>
      <c r="B15" s="2" t="s">
        <v>5</v>
      </c>
      <c r="C15" s="14">
        <v>117.47</v>
      </c>
      <c r="D15" s="9" t="s">
        <v>6</v>
      </c>
    </row>
    <row r="16" spans="1:4" ht="17.25" thickBot="1">
      <c r="A16" s="12" t="s">
        <v>4</v>
      </c>
      <c r="B16" s="2" t="s">
        <v>5</v>
      </c>
      <c r="C16" s="14">
        <v>111.42</v>
      </c>
      <c r="D16" s="9" t="s">
        <v>6</v>
      </c>
    </row>
    <row r="17" spans="1:7" ht="17.25" thickBot="1">
      <c r="A17" s="12" t="s">
        <v>4</v>
      </c>
      <c r="B17" s="2" t="s">
        <v>5</v>
      </c>
      <c r="C17" s="14">
        <v>114.52</v>
      </c>
      <c r="D17" s="9" t="s">
        <v>6</v>
      </c>
      <c r="F17" s="19" t="s">
        <v>19</v>
      </c>
      <c r="G17" s="16"/>
    </row>
    <row r="18" spans="1:7" ht="17.25" thickTop="1">
      <c r="A18" s="12" t="s">
        <v>4</v>
      </c>
      <c r="B18" s="2" t="s">
        <v>5</v>
      </c>
      <c r="C18" s="14">
        <v>115.68</v>
      </c>
      <c r="D18" s="9" t="s">
        <v>6</v>
      </c>
      <c r="F18" s="27" t="s">
        <v>21</v>
      </c>
      <c r="G18" s="17">
        <f>SUMPRODUCT((C5:C54&lt;(F19-0.25*G11))*1)</f>
        <v>0</v>
      </c>
    </row>
    <row r="19" spans="1:7" ht="16.5">
      <c r="A19" s="12" t="s">
        <v>4</v>
      </c>
      <c r="B19" s="2" t="s">
        <v>5</v>
      </c>
      <c r="C19" s="14">
        <v>114.87</v>
      </c>
      <c r="D19" s="9" t="s">
        <v>6</v>
      </c>
      <c r="F19" s="25">
        <f>$G$10+-3*$G$11</f>
        <v>105.21385016974158</v>
      </c>
      <c r="G19" s="17">
        <f>SUMPRODUCT((C5:C54&gt;=(F19-0.25*G11))*(C5:C54&lt;(F19+0.25*G11))*1)</f>
        <v>0</v>
      </c>
    </row>
    <row r="20" spans="1:7" ht="16.5">
      <c r="A20" s="12" t="s">
        <v>4</v>
      </c>
      <c r="B20" s="2" t="s">
        <v>5</v>
      </c>
      <c r="C20" s="14">
        <v>123.2</v>
      </c>
      <c r="D20" s="9" t="s">
        <v>6</v>
      </c>
      <c r="F20" s="25">
        <f>$G$10+-2.5*$G$11</f>
        <v>106.74500847478464</v>
      </c>
      <c r="G20" s="17">
        <f>SUMPRODUCT((C5:C54&gt;=(F20-0.25*G11))*(C5:C54&lt;(F20+0.25*G11))*1)</f>
        <v>0</v>
      </c>
    </row>
    <row r="21" spans="1:7" ht="16.5">
      <c r="A21" s="12" t="s">
        <v>4</v>
      </c>
      <c r="B21" s="2" t="s">
        <v>5</v>
      </c>
      <c r="C21" s="14">
        <v>115.62</v>
      </c>
      <c r="D21" s="9" t="s">
        <v>6</v>
      </c>
      <c r="F21" s="25">
        <f>$G$10+-2*$G$11</f>
        <v>108.27616677982772</v>
      </c>
      <c r="G21" s="17">
        <f>SUMPRODUCT((C5:C54&gt;=(F21-0.25*G11))*(C5:C54&lt;(F21+0.25*G11))*1)</f>
        <v>0</v>
      </c>
    </row>
    <row r="22" spans="1:7" ht="16.5">
      <c r="A22" s="12" t="s">
        <v>4</v>
      </c>
      <c r="B22" s="2" t="s">
        <v>5</v>
      </c>
      <c r="C22" s="14">
        <v>112.77</v>
      </c>
      <c r="D22" s="9" t="s">
        <v>6</v>
      </c>
      <c r="F22" s="25">
        <f>$G$10+-1.5*$G$11</f>
        <v>109.80732508487078</v>
      </c>
      <c r="G22" s="17">
        <f>SUMPRODUCT((C5:C54&gt;=(F22-0.25*G11))*(C5:C54&lt;(F22+0.25*G11))*1)</f>
        <v>3</v>
      </c>
    </row>
    <row r="23" spans="1:7" ht="16.5">
      <c r="A23" s="12" t="s">
        <v>4</v>
      </c>
      <c r="B23" s="2" t="s">
        <v>5</v>
      </c>
      <c r="C23" s="14">
        <v>113.63</v>
      </c>
      <c r="D23" s="9" t="s">
        <v>6</v>
      </c>
      <c r="F23" s="25">
        <f>$G$10+-1*$G$11</f>
        <v>111.33848338991386</v>
      </c>
      <c r="G23" s="17">
        <f>SUMPRODUCT((C5:C54&gt;=(F23-0.25*G11))*(C5:C54&lt;(F23+0.25*G11))*1)</f>
        <v>4</v>
      </c>
    </row>
    <row r="24" spans="1:7" ht="16.5">
      <c r="A24" s="12" t="s">
        <v>4</v>
      </c>
      <c r="B24" s="2" t="s">
        <v>5</v>
      </c>
      <c r="C24" s="14">
        <v>110.85</v>
      </c>
      <c r="D24" s="9" t="s">
        <v>6</v>
      </c>
      <c r="F24" s="25">
        <f>$G$10+-0.5*$G$11</f>
        <v>112.86964169495693</v>
      </c>
      <c r="G24" s="17">
        <f>SUMPRODUCT((C5:C54&gt;=(F24-0.25*G11))*(C5:C54&lt;(F24+0.25*G11))*1)</f>
        <v>15</v>
      </c>
    </row>
    <row r="25" spans="1:7" ht="16.5">
      <c r="A25" s="12" t="s">
        <v>4</v>
      </c>
      <c r="B25" s="2" t="s">
        <v>5</v>
      </c>
      <c r="C25" s="14">
        <v>113.47</v>
      </c>
      <c r="D25" s="9" t="s">
        <v>6</v>
      </c>
      <c r="F25" s="25">
        <f>$G$10+0*$G$11</f>
        <v>114.4008</v>
      </c>
      <c r="G25" s="17">
        <f>SUMPRODUCT((C5:C54&gt;=(F25-0.25*G11))*(C5:C54&lt;(F25+0.25*G11))*1)</f>
        <v>10</v>
      </c>
    </row>
    <row r="26" spans="1:7" ht="16.5">
      <c r="A26" s="12" t="s">
        <v>4</v>
      </c>
      <c r="B26" s="2" t="s">
        <v>5</v>
      </c>
      <c r="C26" s="14">
        <v>113.61</v>
      </c>
      <c r="D26" s="9" t="s">
        <v>6</v>
      </c>
      <c r="F26" s="25">
        <f>$G$10+0.5*$G$11</f>
        <v>115.93195830504308</v>
      </c>
      <c r="G26" s="17">
        <f>SUMPRODUCT((C5:C54&gt;=(F26-0.25*G11))*(C5:C54&lt;(F26+0.25*G11))*1)</f>
        <v>12</v>
      </c>
    </row>
    <row r="27" spans="1:7" ht="16.5">
      <c r="A27" s="12" t="s">
        <v>4</v>
      </c>
      <c r="B27" s="2" t="s">
        <v>5</v>
      </c>
      <c r="C27" s="14">
        <v>114.61</v>
      </c>
      <c r="D27" s="9" t="s">
        <v>6</v>
      </c>
      <c r="F27" s="25">
        <f>$G$10+1*$G$11</f>
        <v>117.46311661008615</v>
      </c>
      <c r="G27" s="17">
        <f>SUMPRODUCT((C5:C54&gt;=(F27-0.25*G11))*(C5:C54&lt;(F27+0.25*G11))*1)</f>
        <v>3</v>
      </c>
    </row>
    <row r="28" spans="1:7" ht="16.5">
      <c r="A28" s="12" t="s">
        <v>4</v>
      </c>
      <c r="B28" s="2" t="s">
        <v>5</v>
      </c>
      <c r="C28" s="14">
        <v>113.31</v>
      </c>
      <c r="D28" s="9" t="s">
        <v>6</v>
      </c>
      <c r="F28" s="25">
        <f>$G$10+1.5*$G$11</f>
        <v>118.99427491512922</v>
      </c>
      <c r="G28" s="17">
        <f>SUMPRODUCT((C5:C54&gt;=(F28-0.25*G11))*(C5:C54&lt;(F28+0.25*G11))*1)</f>
        <v>0</v>
      </c>
    </row>
    <row r="29" spans="1:7" ht="16.5">
      <c r="A29" s="12" t="s">
        <v>4</v>
      </c>
      <c r="B29" s="2" t="s">
        <v>5</v>
      </c>
      <c r="C29" s="14">
        <v>114.02</v>
      </c>
      <c r="D29" s="9" t="s">
        <v>6</v>
      </c>
      <c r="F29" s="25">
        <f>$G$10+2*$G$11</f>
        <v>120.52543322017229</v>
      </c>
      <c r="G29" s="17">
        <f>SUMPRODUCT((C5:C54&gt;=(F29-0.25*G11))*(C5:C54&lt;(F29+0.25*G11))*1)</f>
        <v>1</v>
      </c>
    </row>
    <row r="30" spans="1:7" ht="16.5">
      <c r="A30" s="12" t="s">
        <v>4</v>
      </c>
      <c r="B30" s="2" t="s">
        <v>5</v>
      </c>
      <c r="C30" s="14">
        <v>117.65</v>
      </c>
      <c r="D30" s="9" t="s">
        <v>6</v>
      </c>
      <c r="F30" s="25">
        <f>$G$10+2.5*$G$11</f>
        <v>122.05659152521537</v>
      </c>
      <c r="G30" s="17">
        <f>SUMPRODUCT((C5:C54&gt;=(F30-0.25*G11))*(C5:C54&lt;(F30+0.25*G11))*1)</f>
        <v>0</v>
      </c>
    </row>
    <row r="31" spans="1:7" ht="16.5">
      <c r="A31" s="12" t="s">
        <v>7</v>
      </c>
      <c r="B31" s="2" t="s">
        <v>5</v>
      </c>
      <c r="C31" s="14">
        <v>120.03</v>
      </c>
      <c r="D31" s="9" t="s">
        <v>6</v>
      </c>
      <c r="F31" s="25">
        <f>$G$10+3*$G$11</f>
        <v>123.58774983025843</v>
      </c>
      <c r="G31" s="17">
        <f>SUMPRODUCT((C5:C54&gt;=(F31-0.25*G11))*(C5:C54&lt;(F31+0.25*G11))*1)</f>
        <v>1</v>
      </c>
    </row>
    <row r="32" spans="1:7" ht="17.25" thickBot="1">
      <c r="A32" s="12" t="s">
        <v>7</v>
      </c>
      <c r="B32" s="2" t="s">
        <v>5</v>
      </c>
      <c r="C32" s="14">
        <v>114.93</v>
      </c>
      <c r="D32" s="9" t="s">
        <v>6</v>
      </c>
      <c r="F32" s="26" t="s">
        <v>20</v>
      </c>
      <c r="G32" s="18">
        <f>SUMPRODUCT((C5:C54&gt;=(F31+0.25*G11))*1)</f>
        <v>1</v>
      </c>
    </row>
    <row r="33" spans="1:4" ht="16.5">
      <c r="A33" s="12" t="s">
        <v>7</v>
      </c>
      <c r="B33" s="2" t="s">
        <v>5</v>
      </c>
      <c r="C33" s="14">
        <v>126.71</v>
      </c>
      <c r="D33" s="9" t="s">
        <v>6</v>
      </c>
    </row>
    <row r="34" spans="1:4" ht="16.5">
      <c r="A34" s="12" t="s">
        <v>7</v>
      </c>
      <c r="B34" s="2" t="s">
        <v>5</v>
      </c>
      <c r="C34" s="14">
        <v>112.47</v>
      </c>
      <c r="D34" s="9" t="s">
        <v>6</v>
      </c>
    </row>
    <row r="35" spans="1:4" ht="16.5">
      <c r="A35" s="12" t="s">
        <v>7</v>
      </c>
      <c r="B35" s="2" t="s">
        <v>5</v>
      </c>
      <c r="C35" s="14">
        <v>112.35</v>
      </c>
      <c r="D35" s="9" t="s">
        <v>6</v>
      </c>
    </row>
    <row r="36" spans="1:4" ht="16.5">
      <c r="A36" s="12" t="s">
        <v>7</v>
      </c>
      <c r="B36" s="2" t="s">
        <v>5</v>
      </c>
      <c r="C36" s="14">
        <v>112.58</v>
      </c>
      <c r="D36" s="9" t="s">
        <v>6</v>
      </c>
    </row>
    <row r="37" spans="1:4" ht="16.5">
      <c r="A37" s="12" t="s">
        <v>7</v>
      </c>
      <c r="B37" s="2" t="s">
        <v>5</v>
      </c>
      <c r="C37" s="14">
        <v>113.84</v>
      </c>
      <c r="D37" s="9" t="s">
        <v>6</v>
      </c>
    </row>
    <row r="38" spans="1:4" ht="16.5">
      <c r="A38" s="12" t="s">
        <v>7</v>
      </c>
      <c r="B38" s="2" t="s">
        <v>5</v>
      </c>
      <c r="C38" s="14">
        <v>110.74</v>
      </c>
      <c r="D38" s="9" t="s">
        <v>6</v>
      </c>
    </row>
    <row r="39" spans="1:4" ht="16.5">
      <c r="A39" s="12" t="s">
        <v>7</v>
      </c>
      <c r="B39" s="2" t="s">
        <v>5</v>
      </c>
      <c r="C39" s="14">
        <v>112.98</v>
      </c>
      <c r="D39" s="9" t="s">
        <v>6</v>
      </c>
    </row>
    <row r="40" spans="1:4" ht="16.5">
      <c r="A40" s="12" t="s">
        <v>7</v>
      </c>
      <c r="B40" s="2" t="s">
        <v>5</v>
      </c>
      <c r="C40" s="14">
        <v>112.3</v>
      </c>
      <c r="D40" s="9" t="s">
        <v>6</v>
      </c>
    </row>
    <row r="41" spans="1:4" ht="16.5">
      <c r="A41" s="12" t="s">
        <v>7</v>
      </c>
      <c r="B41" s="2" t="s">
        <v>5</v>
      </c>
      <c r="C41" s="14">
        <v>115.54</v>
      </c>
      <c r="D41" s="9" t="s">
        <v>6</v>
      </c>
    </row>
    <row r="42" spans="1:4" ht="16.5">
      <c r="A42" s="12" t="s">
        <v>7</v>
      </c>
      <c r="B42" s="2" t="s">
        <v>5</v>
      </c>
      <c r="C42" s="14">
        <v>112.86</v>
      </c>
      <c r="D42" s="9" t="s">
        <v>6</v>
      </c>
    </row>
    <row r="43" spans="1:4" ht="16.5">
      <c r="A43" s="12" t="s">
        <v>7</v>
      </c>
      <c r="B43" s="2" t="s">
        <v>5</v>
      </c>
      <c r="C43" s="14">
        <v>113.12</v>
      </c>
      <c r="D43" s="9" t="s">
        <v>6</v>
      </c>
    </row>
    <row r="44" spans="1:4" ht="16.5">
      <c r="A44" s="12" t="s">
        <v>7</v>
      </c>
      <c r="B44" s="2" t="s">
        <v>5</v>
      </c>
      <c r="C44" s="14">
        <v>109.52</v>
      </c>
      <c r="D44" s="9" t="s">
        <v>6</v>
      </c>
    </row>
    <row r="45" spans="1:4" ht="16.5">
      <c r="A45" s="12" t="s">
        <v>7</v>
      </c>
      <c r="B45" s="2" t="s">
        <v>5</v>
      </c>
      <c r="C45" s="14">
        <v>109.9</v>
      </c>
      <c r="D45" s="9" t="s">
        <v>6</v>
      </c>
    </row>
    <row r="46" spans="1:4" ht="16.5">
      <c r="A46" s="12" t="s">
        <v>7</v>
      </c>
      <c r="B46" s="2" t="s">
        <v>5</v>
      </c>
      <c r="C46" s="14">
        <v>114.39</v>
      </c>
      <c r="D46" s="9" t="s">
        <v>6</v>
      </c>
    </row>
    <row r="47" spans="1:4" ht="16.5">
      <c r="A47" s="12" t="s">
        <v>7</v>
      </c>
      <c r="B47" s="2" t="s">
        <v>5</v>
      </c>
      <c r="C47" s="14">
        <v>112.68</v>
      </c>
      <c r="D47" s="9" t="s">
        <v>6</v>
      </c>
    </row>
    <row r="48" spans="1:4" ht="16.5">
      <c r="A48" s="12" t="s">
        <v>7</v>
      </c>
      <c r="B48" s="2" t="s">
        <v>5</v>
      </c>
      <c r="C48" s="14">
        <v>113.76</v>
      </c>
      <c r="D48" s="9" t="s">
        <v>6</v>
      </c>
    </row>
    <row r="49" spans="1:4" ht="16.5">
      <c r="A49" s="12" t="s">
        <v>7</v>
      </c>
      <c r="B49" s="2" t="s">
        <v>5</v>
      </c>
      <c r="C49" s="14">
        <v>113.07</v>
      </c>
      <c r="D49" s="9" t="s">
        <v>6</v>
      </c>
    </row>
    <row r="50" spans="1:4" ht="16.5">
      <c r="A50" s="12" t="s">
        <v>7</v>
      </c>
      <c r="B50" s="2" t="s">
        <v>5</v>
      </c>
      <c r="C50" s="14">
        <v>112.5</v>
      </c>
      <c r="D50" s="9" t="s">
        <v>6</v>
      </c>
    </row>
    <row r="51" spans="1:4" ht="16.5">
      <c r="A51" s="12" t="s">
        <v>7</v>
      </c>
      <c r="B51" s="2" t="s">
        <v>5</v>
      </c>
      <c r="C51" s="14">
        <v>110.84</v>
      </c>
      <c r="D51" s="9" t="s">
        <v>6</v>
      </c>
    </row>
    <row r="52" spans="1:4" ht="16.5">
      <c r="A52" s="12" t="s">
        <v>7</v>
      </c>
      <c r="B52" s="2" t="s">
        <v>5</v>
      </c>
      <c r="C52" s="14">
        <v>116.04</v>
      </c>
      <c r="D52" s="9" t="s">
        <v>6</v>
      </c>
    </row>
    <row r="53" spans="1:4" ht="16.5">
      <c r="A53" s="12" t="s">
        <v>7</v>
      </c>
      <c r="B53" s="2" t="s">
        <v>5</v>
      </c>
      <c r="C53" s="14">
        <v>115.37</v>
      </c>
      <c r="D53" s="9" t="s">
        <v>6</v>
      </c>
    </row>
    <row r="54" spans="1:4" ht="17.25" thickBot="1">
      <c r="A54" s="13" t="s">
        <v>7</v>
      </c>
      <c r="B54" s="4" t="s">
        <v>5</v>
      </c>
      <c r="C54" s="15">
        <v>109.58</v>
      </c>
      <c r="D54" s="10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jongsun</dc:creator>
  <cp:keywords/>
  <dc:description/>
  <cp:lastModifiedBy>세창</cp:lastModifiedBy>
  <dcterms:created xsi:type="dcterms:W3CDTF">2007-11-23T05:55:23Z</dcterms:created>
  <dcterms:modified xsi:type="dcterms:W3CDTF">2008-04-22T09:49:40Z</dcterms:modified>
  <cp:category/>
  <cp:version/>
  <cp:contentType/>
  <cp:contentStatus/>
</cp:coreProperties>
</file>